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<sst xmlns="http://schemas.openxmlformats.org/spreadsheetml/2006/main" count="166" uniqueCount="119">
  <si>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</si>
  <si>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</si>
  <si>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</si>
  <si>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</si>
  <si>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</si>
  <si>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</si>
  <si>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</si>
  <si>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</si>
  <si>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</si>
  <si>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</si>
  <si>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</si>
  <si>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</si>
  <si>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</si>
  <si>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</si>
  <si>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</si>
  <si>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</si>
  <si>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</si>
  <si>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</si>
  <si>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</si>
  <si>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</si>
  <si>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</si>
  <si>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</si>
  <si>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</si>
  <si>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</si>
  <si>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</si>
  <si>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</si>
  <si>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</si>
  <si>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</si>
  <si>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</si>
  <si>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</si>
  <si>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</si>
  <si>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</si>
  <si>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</si>
  <si>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</si>
  <si>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</si>
  <si>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</si>
  <si>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</si>
  <si>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</si>
  <si>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</si>
  <si>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</si>
  <si>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</si>
  <si>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</si>
  <si>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</si>
  <si>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</si>
  <si>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</si>
  <si>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</si>
  <si>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</si>
  <si>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</si>
  <si>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</si>
  <si>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</si>
  <si>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</si>
  <si>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</si>
  <si>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</si>
  <si>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</si>
  <si>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</si>
  <si>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</si>
  <si>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</si>
  <si>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</si>
  <si>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</si>
  <si>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</si>
  <si>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</si>
  <si>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</si>
  <si>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</si>
  <si>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</si>
  <si>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</si>
  <si>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</si>
  <si>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</si>
  <si>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</si>
  <si>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</si>
  <si>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</si>
  <si>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</si>
  <si>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</si>
  <si>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</si>
  <si>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</si>
  <si>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</si>
  <si>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</si>
  <si>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</si>
  <si>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</si>
  <si>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</si>
  <si>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</si>
  <si>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</si>
  <si>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</si>
  <si>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</si>
  <si>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</si>
  <si>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</si>
  <si>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</si>
  <si>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</si>
  <si>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</si>
  <si>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</si>
  <si>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</si>
  <si>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</si>
  <si>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</si>
  <si>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</si>
  <si>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</si>
  <si>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</si>
  <si>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</si>
  <si>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</si>
  <si>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</si>
  <si>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</si>
  <si>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</si>
  <si>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</si>
  <si>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</si>
  <si>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</si>
  <si>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</si>
  <si>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</si>
  <si>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</si>
  <si>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</si>
  <si>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</si>
  <si>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</si>
  <si>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</si>
  <si>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</si>
  <si>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</si>
  <si>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</si>
  <si>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</si>
  <si>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</si>
  <si>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</si>
  <si>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</si>
  <si>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</si>
  <si>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27.07.2015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</si>
</sst>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25181.199999999997</c:v>
                </c:pt>
                <c:pt idx="1">
                  <c:v>21431.5</c:v>
                </c:pt>
                <c:pt idx="2">
                  <c:v>994.5999999999999</c:v>
                </c:pt>
                <c:pt idx="3">
                  <c:v>2755.099999999997</c:v>
                </c:pt>
              </c:numCache>
            </c:numRef>
          </c:val>
          <c:shape val="box"/>
        </c:ser>
        <c:shape val="box"/>
        <c:axId val="61404248"/>
        <c:axId val="15767321"/>
      </c:bar3D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206201.70000000004</c:v>
                </c:pt>
                <c:pt idx="1">
                  <c:v>105742.5</c:v>
                </c:pt>
                <c:pt idx="2">
                  <c:v>157431.39999999997</c:v>
                </c:pt>
                <c:pt idx="3">
                  <c:v>9</c:v>
                </c:pt>
                <c:pt idx="4">
                  <c:v>10129.699999999997</c:v>
                </c:pt>
                <c:pt idx="5">
                  <c:v>36562.20000000001</c:v>
                </c:pt>
                <c:pt idx="6">
                  <c:v>184</c:v>
                </c:pt>
                <c:pt idx="7">
                  <c:v>1885.400000000067</c:v>
                </c:pt>
              </c:numCache>
            </c:numRef>
          </c:val>
          <c:shape val="box"/>
        </c:ser>
        <c:shape val="box"/>
        <c:axId val="7688162"/>
        <c:axId val="2084595"/>
      </c:bar3D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119249.99999999996</c:v>
                </c:pt>
                <c:pt idx="1">
                  <c:v>107927.10000000002</c:v>
                </c:pt>
                <c:pt idx="2">
                  <c:v>92286.59999999996</c:v>
                </c:pt>
                <c:pt idx="3">
                  <c:v>4647.7</c:v>
                </c:pt>
                <c:pt idx="4">
                  <c:v>1836.5</c:v>
                </c:pt>
                <c:pt idx="5">
                  <c:v>13137.6</c:v>
                </c:pt>
                <c:pt idx="6">
                  <c:v>773.5</c:v>
                </c:pt>
                <c:pt idx="7">
                  <c:v>6568.099999999993</c:v>
                </c:pt>
              </c:numCache>
            </c:numRef>
          </c:val>
          <c:shape val="box"/>
        </c:ser>
        <c:shape val="box"/>
        <c:axId val="18761356"/>
        <c:axId val="34634477"/>
      </c:bar3D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34477"/>
        <c:crosses val="autoZero"/>
        <c:auto val="1"/>
        <c:lblOffset val="100"/>
        <c:tickLblSkip val="1"/>
        <c:noMultiLvlLbl val="0"/>
      </c:catAx>
      <c:valAx>
        <c:axId val="3463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25961</c:v>
                </c:pt>
                <c:pt idx="1">
                  <c:v>18866.5</c:v>
                </c:pt>
                <c:pt idx="2">
                  <c:v>1257.0000000000002</c:v>
                </c:pt>
                <c:pt idx="3">
                  <c:v>349.8</c:v>
                </c:pt>
                <c:pt idx="4">
                  <c:v>17</c:v>
                </c:pt>
                <c:pt idx="5">
                  <c:v>5470.7</c:v>
                </c:pt>
              </c:numCache>
            </c:numRef>
          </c:val>
          <c:shape val="box"/>
        </c:ser>
        <c:shape val="box"/>
        <c:axId val="43274838"/>
        <c:axId val="53929223"/>
      </c:bar3D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7625.400000000002</c:v>
                </c:pt>
                <c:pt idx="1">
                  <c:v>4853</c:v>
                </c:pt>
                <c:pt idx="3">
                  <c:v>121.10000000000002</c:v>
                </c:pt>
                <c:pt idx="4">
                  <c:v>402.5000000000001</c:v>
                </c:pt>
                <c:pt idx="5">
                  <c:v>2248.8000000000025</c:v>
                </c:pt>
              </c:numCache>
            </c:numRef>
          </c:val>
          <c:shape val="box"/>
        </c:ser>
        <c:shape val="box"/>
        <c:axId val="15600960"/>
        <c:axId val="6190913"/>
      </c:bar3D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0913"/>
        <c:crosses val="autoZero"/>
        <c:auto val="1"/>
        <c:lblOffset val="100"/>
        <c:tickLblSkip val="2"/>
        <c:noMultiLvlLbl val="0"/>
      </c:catAx>
      <c:valAx>
        <c:axId val="619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0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1953.5999999999997</c:v>
                </c:pt>
                <c:pt idx="1">
                  <c:v>751.9999999999999</c:v>
                </c:pt>
                <c:pt idx="2">
                  <c:v>183.60000000000002</c:v>
                </c:pt>
                <c:pt idx="3">
                  <c:v>240.50000000000003</c:v>
                </c:pt>
                <c:pt idx="4">
                  <c:v>675.7</c:v>
                </c:pt>
                <c:pt idx="5">
                  <c:v>101.79999999999984</c:v>
                </c:pt>
              </c:numCache>
            </c:numRef>
          </c:val>
          <c:shape val="box"/>
        </c:ser>
        <c:shape val="box"/>
        <c:axId val="55718218"/>
        <c:axId val="31701915"/>
      </c:bar3D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29959.600000000006</c:v>
                </c:pt>
              </c:numCache>
            </c:numRef>
          </c:val>
          <c:shape val="box"/>
        </c:ser>
        <c:shape val="box"/>
        <c:axId val="16881780"/>
        <c:axId val="17718293"/>
      </c:bar3D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206201.70000000004</c:v>
                </c:pt>
                <c:pt idx="1">
                  <c:v>119249.99999999996</c:v>
                </c:pt>
                <c:pt idx="2">
                  <c:v>25961</c:v>
                </c:pt>
                <c:pt idx="3">
                  <c:v>7625.400000000002</c:v>
                </c:pt>
                <c:pt idx="4">
                  <c:v>1953.5999999999997</c:v>
                </c:pt>
                <c:pt idx="5">
                  <c:v>25181.199999999997</c:v>
                </c:pt>
                <c:pt idx="6">
                  <c:v>29959.600000000006</c:v>
                </c:pt>
              </c:numCache>
            </c:numRef>
          </c:val>
          <c:shape val="box"/>
        </c:ser>
        <c:shape val="box"/>
        <c:axId val="25246910"/>
        <c:axId val="25895599"/>
      </c:bar3D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299305.69999999995</c:v>
                </c:pt>
                <c:pt idx="1">
                  <c:v>55607.50000000001</c:v>
                </c:pt>
                <c:pt idx="2">
                  <c:v>12302.599999999999</c:v>
                </c:pt>
                <c:pt idx="3">
                  <c:v>4626.1</c:v>
                </c:pt>
                <c:pt idx="4">
                  <c:v>4657.4</c:v>
                </c:pt>
                <c:pt idx="5">
                  <c:v>119049.00000000003</c:v>
                </c:pt>
              </c:numCache>
            </c:numRef>
          </c:val>
          <c:shape val="box"/>
        </c:ser>
        <c:shape val="box"/>
        <c:axId val="31733800"/>
        <c:axId val="17168745"/>
      </c:bar3D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5" sqref="D15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</f>
        <v>206201.70000000004</v>
      </c>
      <c r="E6" s="3">
        <f>D6/D144*100</f>
        <v>41.61081775479808</v>
      </c>
      <c r="F6" s="3">
        <f>D6/B6*100</f>
        <v>94.64237685347445</v>
      </c>
      <c r="G6" s="3">
        <f aca="true" t="shared" si="0" ref="G6:G43">D6/C6*100</f>
        <v>60.73480258111948</v>
      </c>
      <c r="H6" s="3">
        <f>B6-D6</f>
        <v>11672.899999999965</v>
      </c>
      <c r="I6" s="3">
        <f aca="true" t="shared" si="1" ref="I6:I43">C6-D6</f>
        <v>133309.89999999994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</f>
        <v>105742.5</v>
      </c>
      <c r="E7" s="107">
        <f>D7/D6*100</f>
        <v>51.28110001032968</v>
      </c>
      <c r="F7" s="107">
        <f>D7/B7*100</f>
        <v>93.97620877973347</v>
      </c>
      <c r="G7" s="107">
        <f>D7/C7*100</f>
        <v>60.79377289630003</v>
      </c>
      <c r="H7" s="107">
        <f>B7-D7</f>
        <v>6778</v>
      </c>
      <c r="I7" s="107">
        <f t="shared" si="1"/>
        <v>68193.9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</f>
        <v>157431.39999999997</v>
      </c>
      <c r="E8" s="1">
        <f>D8/D6*100</f>
        <v>76.34825513077726</v>
      </c>
      <c r="F8" s="1">
        <f>D8/B8*100</f>
        <v>98.91044296003656</v>
      </c>
      <c r="G8" s="1">
        <f t="shared" si="0"/>
        <v>62.48153015085048</v>
      </c>
      <c r="H8" s="1">
        <f>B8-D8</f>
        <v>1734.2000000000407</v>
      </c>
      <c r="I8" s="1">
        <f t="shared" si="1"/>
        <v>94533.30000000005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0.004364658487296661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</f>
        <v>10129.699999999997</v>
      </c>
      <c r="E10" s="1">
        <f>D10/D6*100</f>
        <v>4.912520119863219</v>
      </c>
      <c r="F10" s="1">
        <f aca="true" t="shared" si="3" ref="F10:F41">D10/B10*100</f>
        <v>83.82945620960464</v>
      </c>
      <c r="G10" s="1">
        <f t="shared" si="0"/>
        <v>45.815844700944375</v>
      </c>
      <c r="H10" s="1">
        <f t="shared" si="2"/>
        <v>1954.0000000000036</v>
      </c>
      <c r="I10" s="1">
        <f t="shared" si="1"/>
        <v>11979.900000000001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</f>
        <v>36562.20000000001</v>
      </c>
      <c r="E11" s="1">
        <f>D11/D6*100</f>
        <v>17.731279616026445</v>
      </c>
      <c r="F11" s="1">
        <f t="shared" si="3"/>
        <v>84.12626463665211</v>
      </c>
      <c r="G11" s="1">
        <f t="shared" si="0"/>
        <v>59.54183555651821</v>
      </c>
      <c r="H11" s="1">
        <f t="shared" si="2"/>
        <v>6898.899999999994</v>
      </c>
      <c r="I11" s="1">
        <f t="shared" si="1"/>
        <v>24843.699999999983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</f>
        <v>184</v>
      </c>
      <c r="E12" s="1">
        <f>D12/D6*100</f>
        <v>0.0892330179625095</v>
      </c>
      <c r="F12" s="1">
        <f t="shared" si="3"/>
        <v>74.73598700243704</v>
      </c>
      <c r="G12" s="1">
        <f t="shared" si="0"/>
        <v>62.14116852414725</v>
      </c>
      <c r="H12" s="1">
        <f t="shared" si="2"/>
        <v>62.19999999999999</v>
      </c>
      <c r="I12" s="1">
        <f t="shared" si="1"/>
        <v>112.09999999999997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1885.400000000067</v>
      </c>
      <c r="E13" s="1">
        <f>D13/D6*100</f>
        <v>0.9143474568832685</v>
      </c>
      <c r="F13" s="1">
        <f t="shared" si="3"/>
        <v>65.17560840708195</v>
      </c>
      <c r="G13" s="1">
        <f t="shared" si="0"/>
        <v>51.0934663017284</v>
      </c>
      <c r="H13" s="1">
        <f t="shared" si="2"/>
        <v>1007.3999999999332</v>
      </c>
      <c r="I13" s="1">
        <f t="shared" si="1"/>
        <v>1804.6999999999084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</f>
        <v>119249.99999999996</v>
      </c>
      <c r="E18" s="3">
        <f>D18/D144*100</f>
        <v>24.064253676180495</v>
      </c>
      <c r="F18" s="3">
        <f>D18/B18*100</f>
        <v>91.85519769472336</v>
      </c>
      <c r="G18" s="3">
        <f t="shared" si="0"/>
        <v>52.605621500678446</v>
      </c>
      <c r="H18" s="3">
        <f>B18-D18</f>
        <v>10573.900000000038</v>
      </c>
      <c r="I18" s="3">
        <f t="shared" si="1"/>
        <v>107436.80000000006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</f>
        <v>107927.10000000002</v>
      </c>
      <c r="E19" s="107">
        <f>D19/D18*100</f>
        <v>90.5049056603774</v>
      </c>
      <c r="F19" s="107">
        <f t="shared" si="3"/>
        <v>93.04156594723395</v>
      </c>
      <c r="G19" s="107">
        <f t="shared" si="0"/>
        <v>57.86380168904864</v>
      </c>
      <c r="H19" s="107">
        <f t="shared" si="2"/>
        <v>8071.6999999999825</v>
      </c>
      <c r="I19" s="107">
        <f t="shared" si="1"/>
        <v>78592.09999999999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</f>
        <v>92286.59999999996</v>
      </c>
      <c r="E20" s="1">
        <f>D20/D18*100</f>
        <v>77.3891823899371</v>
      </c>
      <c r="F20" s="1">
        <f t="shared" si="3"/>
        <v>93.22537957229295</v>
      </c>
      <c r="G20" s="1">
        <f t="shared" si="0"/>
        <v>54.544229499650974</v>
      </c>
      <c r="H20" s="1">
        <f t="shared" si="2"/>
        <v>6706.400000000038</v>
      </c>
      <c r="I20" s="1">
        <f t="shared" si="1"/>
        <v>76909.30000000003</v>
      </c>
    </row>
    <row r="21" spans="1:9" ht="18">
      <c r="A21" s="29" t="s">
        <v>2</v>
      </c>
      <c r="B21" s="49">
        <f>6770+22+58.6</f>
        <v>6850.6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11+1.8+42.7+3+47.6+40.1+0.7+2.5+101.4-0.1+82.5+53+0.2+1536.8+83.2+0.7+12.8+1.8+77.1+0.2+37.6+299.6+50.4+17.9+245.6+224.3+1.2+312.9+1.2+314.9+3.5+3.6+128.9+182.5+0.1+23.5+30.3+658.3+3.6+8.8</f>
        <v>4647.7</v>
      </c>
      <c r="E21" s="1">
        <f>D21/D18*100</f>
        <v>3.897442348008387</v>
      </c>
      <c r="F21" s="1">
        <f t="shared" si="3"/>
        <v>67.84369252328263</v>
      </c>
      <c r="G21" s="1">
        <f t="shared" si="0"/>
        <v>36.62086137069196</v>
      </c>
      <c r="H21" s="1">
        <f t="shared" si="2"/>
        <v>2202.9000000000005</v>
      </c>
      <c r="I21" s="1">
        <f t="shared" si="1"/>
        <v>8043.7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173.9+19+7.6+19.5+89.8+0.1+92.4+48.6+202.1+56.1+96.9+242.1+36.1+19.2+171.7+0.1+22.2+39+81.6+82+84.2+0.1+30.3-30.3+115.9+98.3+38</f>
        <v>1836.5</v>
      </c>
      <c r="E22" s="1">
        <f>D22/D18*100</f>
        <v>1.5400419287211746</v>
      </c>
      <c r="F22" s="1">
        <f t="shared" si="3"/>
        <v>98.07219908149098</v>
      </c>
      <c r="G22" s="1">
        <f t="shared" si="0"/>
        <v>56.45037346694126</v>
      </c>
      <c r="H22" s="1">
        <f t="shared" si="2"/>
        <v>36.09999999999991</v>
      </c>
      <c r="I22" s="1">
        <f t="shared" si="1"/>
        <v>1416.8000000000002</v>
      </c>
    </row>
    <row r="23" spans="1:9" ht="18">
      <c r="A23" s="29" t="s">
        <v>0</v>
      </c>
      <c r="B23" s="49">
        <f>13596.3-22-7.3</f>
        <v>13567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96.9+173.9+611.9+463.4+109.9+698.9+114.7+0.2+702.4+1027.2+819.6+1945.5+240.6+329.9+0.1+104.4+1287.1+2.2+0.5+9+338.9+138.1+1558.4-0.2+1154.7+105.4+0.9+293.6+119+115+9.1+124.5+51.3+389.9+0.7</f>
        <v>13137.6</v>
      </c>
      <c r="E23" s="1">
        <f>D23/D18*100</f>
        <v>11.016855345911953</v>
      </c>
      <c r="F23" s="1">
        <f t="shared" si="3"/>
        <v>96.83496719982311</v>
      </c>
      <c r="G23" s="1">
        <f t="shared" si="0"/>
        <v>52.145335037429255</v>
      </c>
      <c r="H23" s="1">
        <f t="shared" si="2"/>
        <v>429.39999999999964</v>
      </c>
      <c r="I23" s="1">
        <f t="shared" si="1"/>
        <v>12056.6</v>
      </c>
    </row>
    <row r="24" spans="1:9" ht="18">
      <c r="A24" s="29" t="s">
        <v>15</v>
      </c>
      <c r="B24" s="49">
        <f>831.9-53.2</f>
        <v>778.6999999999999</v>
      </c>
      <c r="C24" s="50">
        <v>1528.1</v>
      </c>
      <c r="D24" s="51">
        <f>111+58.1+166.1+55.7+24.9+10.1-0.1+89.8+44.2+0.1+106.9+106.7</f>
        <v>773.5</v>
      </c>
      <c r="E24" s="1">
        <f>D24/D18*100</f>
        <v>0.6486373165618451</v>
      </c>
      <c r="F24" s="1">
        <f t="shared" si="3"/>
        <v>99.33222036727881</v>
      </c>
      <c r="G24" s="1">
        <f t="shared" si="0"/>
        <v>50.618415025194686</v>
      </c>
      <c r="H24" s="1">
        <f t="shared" si="2"/>
        <v>5.199999999999932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7761.999999999997</v>
      </c>
      <c r="C25" s="50">
        <f>C18-C20-C21-C22-C23-C24</f>
        <v>14823.900000000018</v>
      </c>
      <c r="D25" s="50">
        <f>D18-D20-D21-D22-D23-D24</f>
        <v>6568.099999999993</v>
      </c>
      <c r="E25" s="1">
        <f>D25/D18*100</f>
        <v>5.507840670859535</v>
      </c>
      <c r="F25" s="1">
        <f t="shared" si="3"/>
        <v>84.61865498582833</v>
      </c>
      <c r="G25" s="1">
        <f t="shared" si="0"/>
        <v>44.307503423525425</v>
      </c>
      <c r="H25" s="1">
        <f t="shared" si="2"/>
        <v>1193.9000000000042</v>
      </c>
      <c r="I25" s="1">
        <f t="shared" si="1"/>
        <v>8255.800000000025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</f>
        <v>25961</v>
      </c>
      <c r="E33" s="3">
        <f>D33/D144*100</f>
        <v>5.238843519390541</v>
      </c>
      <c r="F33" s="3">
        <f>D33/B33*100</f>
        <v>95.4947067954594</v>
      </c>
      <c r="G33" s="3">
        <f t="shared" si="0"/>
        <v>61.44426325343836</v>
      </c>
      <c r="H33" s="3">
        <f t="shared" si="2"/>
        <v>1224.7999999999993</v>
      </c>
      <c r="I33" s="3">
        <f t="shared" si="1"/>
        <v>16290.299999999996</v>
      </c>
    </row>
    <row r="34" spans="1:9" ht="18">
      <c r="A34" s="29" t="s">
        <v>3</v>
      </c>
      <c r="B34" s="49">
        <f>19374.1+17.8</f>
        <v>19391.899999999998</v>
      </c>
      <c r="C34" s="50">
        <v>29626.4</v>
      </c>
      <c r="D34" s="51">
        <f>1216.2+1064.6-0.1+1185.2+1240.8+0.1+1202.8+1206.8+1191.1+1224.7+5.8+1196.2+1414.6+52.8+4003.5+27.3+1811.7+0.1+103.5+404.5+5.7+308.6</f>
        <v>18866.5</v>
      </c>
      <c r="E34" s="1">
        <f>D34/D33*100</f>
        <v>72.67247024382728</v>
      </c>
      <c r="F34" s="1">
        <f t="shared" si="3"/>
        <v>97.29062134190049</v>
      </c>
      <c r="G34" s="1">
        <f t="shared" si="0"/>
        <v>63.68137877028596</v>
      </c>
      <c r="H34" s="1">
        <f t="shared" si="2"/>
        <v>525.3999999999978</v>
      </c>
      <c r="I34" s="1">
        <f t="shared" si="1"/>
        <v>10759.900000000001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1632.6-17.8</f>
        <v>1614.8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</f>
        <v>1257.0000000000002</v>
      </c>
      <c r="E36" s="1">
        <f>D36/D33*100</f>
        <v>4.841878201918263</v>
      </c>
      <c r="F36" s="1">
        <f t="shared" si="3"/>
        <v>77.8424572702502</v>
      </c>
      <c r="G36" s="1">
        <f t="shared" si="0"/>
        <v>47.00822737471953</v>
      </c>
      <c r="H36" s="1">
        <f t="shared" si="2"/>
        <v>357.7999999999997</v>
      </c>
      <c r="I36" s="1">
        <f t="shared" si="1"/>
        <v>1416.9999999999998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1.3474057239705712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0.06548283964408151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5749.200000000002</v>
      </c>
      <c r="C39" s="49">
        <f>C33-C34-C36-C37-C35-C38</f>
        <v>9388.199999999993</v>
      </c>
      <c r="D39" s="49">
        <f>D33-D34-D36-D37-D35-D38</f>
        <v>5470.7</v>
      </c>
      <c r="E39" s="1">
        <f>D39/D33*100</f>
        <v>21.072762990639802</v>
      </c>
      <c r="F39" s="1">
        <f t="shared" si="3"/>
        <v>95.15584777012451</v>
      </c>
      <c r="G39" s="1">
        <f t="shared" si="0"/>
        <v>58.2720862359132</v>
      </c>
      <c r="H39" s="1">
        <f>B39-D39</f>
        <v>278.5000000000018</v>
      </c>
      <c r="I39" s="1">
        <f t="shared" si="1"/>
        <v>3917.4999999999936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17.7+12.2+11.2+51.1+0.8+30+0.1+18.9+27.3+43.7+9+5.4+5.6+7.8+24.4+6.4-0.1+26.1+70.2+6+6+27.3+26.1+5.1+3+1</f>
        <v>442.3</v>
      </c>
      <c r="E43" s="3">
        <f>D43/D144*100</f>
        <v>0.08925467002913742</v>
      </c>
      <c r="F43" s="3">
        <f>D43/B43*100</f>
        <v>89.35353535353535</v>
      </c>
      <c r="G43" s="3">
        <f t="shared" si="0"/>
        <v>54.01147881304189</v>
      </c>
      <c r="H43" s="3">
        <f t="shared" si="2"/>
        <v>52.69999999999999</v>
      </c>
      <c r="I43" s="3">
        <f t="shared" si="1"/>
        <v>376.59999999999997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193+223+8.7+101.1+200.9+9+241+299.2+7.6+43.6+283.1+0.8+48.7+276.1+3.4+2.2+253.5+5+282+1.9+4.8+3.2+261.3+0.5+265.1+0.7+6.9+276.6+1.6+124.9+209.3+1.9+2.9+4.7</f>
        <v>3648.2</v>
      </c>
      <c r="E45" s="3">
        <f>D45/D144*100</f>
        <v>0.7361946353160731</v>
      </c>
      <c r="F45" s="3">
        <f>D45/B45*100</f>
        <v>92.87441765739162</v>
      </c>
      <c r="G45" s="3">
        <f aca="true" t="shared" si="4" ref="G45:G75">D45/C45*100</f>
        <v>54.06422738926183</v>
      </c>
      <c r="H45" s="3">
        <f>B45-D45</f>
        <v>279.9000000000001</v>
      </c>
      <c r="I45" s="3">
        <f aca="true" t="shared" si="5" ref="I45:I76">C45-D45</f>
        <v>3099.7000000000007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193+222.7+1.6+196.4+240.9+0.1+199.7+265.9+214+253.1+238.6+255.9+243.9+273.5+83.6+206</f>
        <v>3088.9</v>
      </c>
      <c r="E46" s="1">
        <f>D46/D45*100</f>
        <v>84.66915191053123</v>
      </c>
      <c r="F46" s="1">
        <f aca="true" t="shared" si="6" ref="F46:F73">D46/B46*100</f>
        <v>92.84898400865697</v>
      </c>
      <c r="G46" s="1">
        <f t="shared" si="4"/>
        <v>53.66493511006099</v>
      </c>
      <c r="H46" s="1">
        <f aca="true" t="shared" si="7" ref="H46:H73">B46-D46</f>
        <v>237.9000000000001</v>
      </c>
      <c r="I46" s="1">
        <f t="shared" si="5"/>
        <v>2666.9999999999995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0.019187544542514114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0.8689216599967109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8.310947864700399</v>
      </c>
      <c r="F49" s="1">
        <f t="shared" si="6"/>
        <v>96.74537332482448</v>
      </c>
      <c r="G49" s="1">
        <f t="shared" si="4"/>
        <v>56.32546906929221</v>
      </c>
      <c r="H49" s="1">
        <f t="shared" si="7"/>
        <v>10.200000000000045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223.69999999999982</v>
      </c>
      <c r="E50" s="1">
        <f>D50/D45*100</f>
        <v>6.13179102022915</v>
      </c>
      <c r="F50" s="1">
        <f t="shared" si="6"/>
        <v>89.62339743589745</v>
      </c>
      <c r="G50" s="1">
        <f t="shared" si="4"/>
        <v>57.02268671934725</v>
      </c>
      <c r="H50" s="1">
        <f t="shared" si="7"/>
        <v>25.89999999999995</v>
      </c>
      <c r="I50" s="1">
        <f t="shared" si="5"/>
        <v>168.60000000000116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</f>
        <v>7625.400000000002</v>
      </c>
      <c r="E51" s="3">
        <f>D51/D144*100</f>
        <v>1.538780377210456</v>
      </c>
      <c r="F51" s="3">
        <f>D51/B51*100</f>
        <v>87.03105561706064</v>
      </c>
      <c r="G51" s="3">
        <f t="shared" si="4"/>
        <v>53.67089676724595</v>
      </c>
      <c r="H51" s="3">
        <f>B51-D51</f>
        <v>1136.2999999999984</v>
      </c>
      <c r="I51" s="3">
        <f t="shared" si="5"/>
        <v>6582.299999999998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260.4+390.2+0.1+271.7+395.7-0.1+282.9+391.4+0.1+7.8+263.9+397.2+272.6+486-0.1+358+766.6-0.1+295.1+13.6</f>
        <v>4853</v>
      </c>
      <c r="E52" s="1">
        <f>D52/D51*100</f>
        <v>63.642563013087816</v>
      </c>
      <c r="F52" s="1">
        <f t="shared" si="6"/>
        <v>91.60752038659015</v>
      </c>
      <c r="G52" s="1">
        <f t="shared" si="4"/>
        <v>55.59565132717004</v>
      </c>
      <c r="H52" s="1">
        <f t="shared" si="7"/>
        <v>444.60000000000036</v>
      </c>
      <c r="I52" s="1">
        <f t="shared" si="5"/>
        <v>3876.1000000000004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1.588113410444042</v>
      </c>
      <c r="F54" s="1">
        <f t="shared" si="6"/>
        <v>81.32975151108127</v>
      </c>
      <c r="G54" s="1">
        <f t="shared" si="4"/>
        <v>45.92339780053092</v>
      </c>
      <c r="H54" s="1">
        <f t="shared" si="7"/>
        <v>27.799999999999983</v>
      </c>
      <c r="I54" s="1">
        <f t="shared" si="5"/>
        <v>142.59999999999997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1.1+7.6+5.9+0.3+0.2+6.8+0.3+67.1+16.4-0.1+19.5+19.3+76.2+4.5+12.1+86.4+1+0.1+7.3+44.6+0.6+0.7+4.7+3.3+0.6+3.6+2.4+6.1+0.1+1.4+1.4+0.4+0.1+0.5</f>
        <v>402.5000000000001</v>
      </c>
      <c r="E55" s="1">
        <f>D55/D51*100</f>
        <v>5.278411624308233</v>
      </c>
      <c r="F55" s="1">
        <f t="shared" si="6"/>
        <v>95.58299691284734</v>
      </c>
      <c r="G55" s="1">
        <f t="shared" si="4"/>
        <v>56.65024630541874</v>
      </c>
      <c r="H55" s="1">
        <f t="shared" si="7"/>
        <v>18.59999999999991</v>
      </c>
      <c r="I55" s="1">
        <f t="shared" si="5"/>
        <v>307.9999999999999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2248.8000000000025</v>
      </c>
      <c r="E56" s="1">
        <f>D56/D51*100</f>
        <v>29.49091195215991</v>
      </c>
      <c r="F56" s="1">
        <f t="shared" si="6"/>
        <v>77.70291282263923</v>
      </c>
      <c r="G56" s="1">
        <f t="shared" si="4"/>
        <v>50.04562145321023</v>
      </c>
      <c r="H56" s="1">
        <f t="shared" si="7"/>
        <v>645.2999999999979</v>
      </c>
      <c r="I56" s="1">
        <f>C56-D56</f>
        <v>2244.6999999999985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36.1+65.6+6.5+0.4+1.3+60.3+3+39.2+0.1+14.1+69.1+5.2-0.1+1.8+81+43+6.1+66+42.4+63.1+71.4+46.8+10.3+27.4+2.3+82.5+2.8+0.1+44.9+0.6+7.5+171.3-0.1+367.2+95.8+11.5+311.3+2+93.8</f>
        <v>1953.5999999999997</v>
      </c>
      <c r="E58" s="3">
        <f>D58/D144*100</f>
        <v>0.3942299872686476</v>
      </c>
      <c r="F58" s="3">
        <f>D58/B58*100</f>
        <v>53.69098004727092</v>
      </c>
      <c r="G58" s="3">
        <f t="shared" si="4"/>
        <v>35.359276018099536</v>
      </c>
      <c r="H58" s="3">
        <f>B58-D58</f>
        <v>1685.0000000000002</v>
      </c>
      <c r="I58" s="3">
        <f t="shared" si="5"/>
        <v>3571.4000000000005</v>
      </c>
    </row>
    <row r="59" spans="1:9" ht="18">
      <c r="A59" s="29" t="s">
        <v>3</v>
      </c>
      <c r="B59" s="49">
        <f>835.7+1.7</f>
        <v>837.4000000000001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38.4930384930385</v>
      </c>
      <c r="F59" s="1">
        <f t="shared" si="6"/>
        <v>89.80176737520895</v>
      </c>
      <c r="G59" s="1">
        <f t="shared" si="4"/>
        <v>52.73122501928336</v>
      </c>
      <c r="H59" s="1">
        <f t="shared" si="7"/>
        <v>85.4000000000002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82+25+0.2+76.4</f>
        <v>183.60000000000002</v>
      </c>
      <c r="E60" s="1">
        <f>D60/D58*100</f>
        <v>9.398034398034401</v>
      </c>
      <c r="F60" s="1">
        <f>D60/B60*100</f>
        <v>91.29786176031827</v>
      </c>
      <c r="G60" s="1">
        <f t="shared" si="4"/>
        <v>61.22040680226743</v>
      </c>
      <c r="H60" s="1">
        <f t="shared" si="7"/>
        <v>17.49999999999997</v>
      </c>
      <c r="I60" s="1">
        <f t="shared" si="5"/>
        <v>116.29999999999995</v>
      </c>
    </row>
    <row r="61" spans="1:9" ht="18">
      <c r="A61" s="29" t="s">
        <v>0</v>
      </c>
      <c r="B61" s="49">
        <f>288.8-1.7</f>
        <v>287.1</v>
      </c>
      <c r="C61" s="50">
        <f>420.8+44</f>
        <v>464.8</v>
      </c>
      <c r="D61" s="51">
        <f>1.3+56.1+4.9+63.5+3.5+0.7+63-0.1+10.3+25.7+2.8+0.3+7.3+0.2+1</f>
        <v>240.50000000000003</v>
      </c>
      <c r="E61" s="1">
        <f>D61/D58*100</f>
        <v>12.310606060606064</v>
      </c>
      <c r="F61" s="1">
        <f t="shared" si="6"/>
        <v>83.76872169975618</v>
      </c>
      <c r="G61" s="1">
        <f t="shared" si="4"/>
        <v>51.74268502581756</v>
      </c>
      <c r="H61" s="1">
        <f t="shared" si="7"/>
        <v>46.599999999999994</v>
      </c>
      <c r="I61" s="1">
        <f t="shared" si="5"/>
        <v>224.29999999999998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</f>
        <v>675.7</v>
      </c>
      <c r="E62" s="1">
        <f>D62/D58*100</f>
        <v>34.58742833742834</v>
      </c>
      <c r="F62" s="1">
        <f>D62/B62*100</f>
        <v>31.739395932171544</v>
      </c>
      <c r="G62" s="1">
        <f t="shared" si="4"/>
        <v>21.595448879798013</v>
      </c>
      <c r="H62" s="1">
        <f t="shared" si="7"/>
        <v>1453.2</v>
      </c>
      <c r="I62" s="1">
        <f t="shared" si="5"/>
        <v>2453.2</v>
      </c>
    </row>
    <row r="63" spans="1:9" ht="18.75" thickBot="1">
      <c r="A63" s="29" t="s">
        <v>35</v>
      </c>
      <c r="B63" s="50">
        <f>B58-B59-B61-B62-B60</f>
        <v>184.09999999999982</v>
      </c>
      <c r="C63" s="50">
        <f>C58-C59-C61-C62-C60</f>
        <v>205.2999999999994</v>
      </c>
      <c r="D63" s="50">
        <f>D58-D59-D61-D62-D60</f>
        <v>101.79999999999984</v>
      </c>
      <c r="E63" s="1">
        <f>D63/D58*100</f>
        <v>5.210892710892703</v>
      </c>
      <c r="F63" s="1">
        <f t="shared" si="6"/>
        <v>55.29603476371534</v>
      </c>
      <c r="G63" s="1">
        <f t="shared" si="4"/>
        <v>49.58597174866057</v>
      </c>
      <c r="H63" s="1">
        <f t="shared" si="7"/>
        <v>82.29999999999998</v>
      </c>
      <c r="I63" s="1">
        <f t="shared" si="5"/>
        <v>103.49999999999955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228.29999999999998</v>
      </c>
      <c r="E68" s="42">
        <f>D68/D144*100</f>
        <v>0.04607018125175689</v>
      </c>
      <c r="F68" s="111">
        <f>D68/B68*100</f>
        <v>77.46861214794704</v>
      </c>
      <c r="G68" s="3">
        <f t="shared" si="4"/>
        <v>54.800768122899655</v>
      </c>
      <c r="H68" s="3">
        <f>B68-D68</f>
        <v>66.40000000000006</v>
      </c>
      <c r="I68" s="3">
        <f t="shared" si="5"/>
        <v>188.30000000000004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0.2+12.6+73.3+85.8+22+1.3+2.3+2.7+1.6+2.5+7.9-0.2+3.6+5.1</f>
        <v>220.7</v>
      </c>
      <c r="E69" s="1">
        <f>D69/D68*100</f>
        <v>96.67104686815594</v>
      </c>
      <c r="F69" s="1">
        <f t="shared" si="6"/>
        <v>95.8315240990013</v>
      </c>
      <c r="G69" s="1">
        <f t="shared" si="4"/>
        <v>89.9714635140644</v>
      </c>
      <c r="H69" s="1">
        <f t="shared" si="7"/>
        <v>9.600000000000023</v>
      </c>
      <c r="I69" s="1">
        <f t="shared" si="5"/>
        <v>24.600000000000023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3.4435885817852294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</f>
        <v>25181.199999999997</v>
      </c>
      <c r="E89" s="3">
        <f>D89/D144*100</f>
        <v>5.081482471032591</v>
      </c>
      <c r="F89" s="3">
        <f aca="true" t="shared" si="10" ref="F89:F95">D89/B89*100</f>
        <v>87.00182771142198</v>
      </c>
      <c r="G89" s="3">
        <f t="shared" si="8"/>
        <v>51.63139646224916</v>
      </c>
      <c r="H89" s="3">
        <f aca="true" t="shared" si="11" ref="H89:H95">B89-D89</f>
        <v>3762.100000000002</v>
      </c>
      <c r="I89" s="3">
        <f t="shared" si="9"/>
        <v>23589.9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</f>
        <v>21431.5</v>
      </c>
      <c r="E90" s="1">
        <f>D90/D89*100</f>
        <v>85.1091290327705</v>
      </c>
      <c r="F90" s="1">
        <f t="shared" si="10"/>
        <v>91.17187865587258</v>
      </c>
      <c r="G90" s="1">
        <f t="shared" si="8"/>
        <v>54.06806599727534</v>
      </c>
      <c r="H90" s="1">
        <f t="shared" si="11"/>
        <v>2075.2000000000007</v>
      </c>
      <c r="I90" s="1">
        <f t="shared" si="9"/>
        <v>18206.5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</f>
        <v>994.5999999999999</v>
      </c>
      <c r="E91" s="1">
        <f>D91/D89*100</f>
        <v>3.9497720521659017</v>
      </c>
      <c r="F91" s="1">
        <f t="shared" si="10"/>
        <v>71.78635871526524</v>
      </c>
      <c r="G91" s="1">
        <f t="shared" si="8"/>
        <v>38.623742767271175</v>
      </c>
      <c r="H91" s="1">
        <f t="shared" si="11"/>
        <v>390.9000000000001</v>
      </c>
      <c r="I91" s="1">
        <f t="shared" si="9"/>
        <v>1580.5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2755.099999999997</v>
      </c>
      <c r="E93" s="1">
        <f>D93/D89*100</f>
        <v>10.941098915063609</v>
      </c>
      <c r="F93" s="1">
        <f t="shared" si="10"/>
        <v>68.00868899804988</v>
      </c>
      <c r="G93" s="1">
        <f>D93/C93*100</f>
        <v>42.011283928026806</v>
      </c>
      <c r="H93" s="1">
        <f t="shared" si="11"/>
        <v>1296.0000000000014</v>
      </c>
      <c r="I93" s="1">
        <f>C93-D93</f>
        <v>3802.900000000001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</f>
        <v>29959.600000000006</v>
      </c>
      <c r="E94" s="121">
        <f>D94/D144*100</f>
        <v>6.045747710162663</v>
      </c>
      <c r="F94" s="125">
        <f t="shared" si="10"/>
        <v>95.60882829752744</v>
      </c>
      <c r="G94" s="120">
        <f>D94/C94*100</f>
        <v>59.280980958995464</v>
      </c>
      <c r="H94" s="126">
        <f t="shared" si="11"/>
        <v>1375.9999999999927</v>
      </c>
      <c r="I94" s="121">
        <f>C94-D94</f>
        <v>20578.699999999997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7.496094740917767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</f>
        <v>3322.4999999999995</v>
      </c>
      <c r="E101" s="25">
        <f>D101/D144*100</f>
        <v>0.6704694577703121</v>
      </c>
      <c r="F101" s="25">
        <f>D101/B101*100</f>
        <v>61.186718476639456</v>
      </c>
      <c r="G101" s="25">
        <f aca="true" t="shared" si="12" ref="G101:G142">D101/C101*100</f>
        <v>31.95448949757636</v>
      </c>
      <c r="H101" s="25">
        <f aca="true" t="shared" si="13" ref="H101:H106">B101-D101</f>
        <v>2107.600000000001</v>
      </c>
      <c r="I101" s="25">
        <f aca="true" t="shared" si="14" ref="I101:I142">C101-D101</f>
        <v>7075.1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</f>
        <v>2975.9</v>
      </c>
      <c r="E103" s="1">
        <f>D103/D101*100</f>
        <v>89.56809631301732</v>
      </c>
      <c r="F103" s="1">
        <f aca="true" t="shared" si="15" ref="F103:F142">D103/B103*100</f>
        <v>60.84440809650379</v>
      </c>
      <c r="G103" s="1">
        <f t="shared" si="12"/>
        <v>31.7615667858477</v>
      </c>
      <c r="H103" s="1">
        <f t="shared" si="13"/>
        <v>1915.1</v>
      </c>
      <c r="I103" s="1">
        <f t="shared" si="14"/>
        <v>6393.6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346.59999999999945</v>
      </c>
      <c r="E105" s="96">
        <f>D105/D101*100</f>
        <v>10.431903686982679</v>
      </c>
      <c r="F105" s="96">
        <f t="shared" si="15"/>
        <v>64.29233908365781</v>
      </c>
      <c r="G105" s="96">
        <f t="shared" si="12"/>
        <v>33.712673864410014</v>
      </c>
      <c r="H105" s="96">
        <f>B105-D105</f>
        <v>192.5000000000009</v>
      </c>
      <c r="I105" s="96">
        <f t="shared" si="14"/>
        <v>681.5000000000009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71774.49999999999</v>
      </c>
      <c r="E106" s="94">
        <f>D106/D144*100</f>
        <v>14.483855559589246</v>
      </c>
      <c r="F106" s="94">
        <f>D106/B106*100</f>
        <v>74.21153251630285</v>
      </c>
      <c r="G106" s="94">
        <f t="shared" si="12"/>
        <v>47.90718722946684</v>
      </c>
      <c r="H106" s="94">
        <f t="shared" si="13"/>
        <v>24941.60000000002</v>
      </c>
      <c r="I106" s="94">
        <f t="shared" si="14"/>
        <v>78045.40000000001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</f>
        <v>703.4000000000001</v>
      </c>
      <c r="E107" s="6">
        <f>D107/D106*100</f>
        <v>0.980013793199535</v>
      </c>
      <c r="F107" s="6">
        <f t="shared" si="15"/>
        <v>61.891772987241545</v>
      </c>
      <c r="G107" s="6">
        <f t="shared" si="12"/>
        <v>39.08212023558173</v>
      </c>
      <c r="H107" s="6">
        <f aca="true" t="shared" si="16" ref="H107:H142">B107-D107</f>
        <v>433.0999999999999</v>
      </c>
      <c r="I107" s="6">
        <f t="shared" si="14"/>
        <v>1096.3999999999999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0.27878982089739396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0.03455266146054658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0.04569868128652935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96.4+0.6+6.3+86+10.4+21.5+5.3+0.1+11.6+102.1+10.6+3.5+5.6+100.7+13.3+0.9+3.6+96.9-0.1+15.7+1.7+1+96.8+0.1+4+1+0.2+1.2</f>
        <v>697.0000000000002</v>
      </c>
      <c r="E113" s="6">
        <f>D113/D106*100</f>
        <v>0.9710969773387489</v>
      </c>
      <c r="F113" s="6">
        <f t="shared" si="15"/>
        <v>75.95902353966872</v>
      </c>
      <c r="G113" s="6">
        <f t="shared" si="12"/>
        <v>45.481239804241454</v>
      </c>
      <c r="H113" s="6">
        <f t="shared" si="16"/>
        <v>220.5999999999998</v>
      </c>
      <c r="I113" s="6">
        <f t="shared" si="14"/>
        <v>835.4999999999998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0.050157089216922454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0.08234122146444771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f>132.4+16.7</f>
        <v>149.1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0.18112282217222</v>
      </c>
      <c r="F117" s="6">
        <f t="shared" si="15"/>
        <v>87.18980549966467</v>
      </c>
      <c r="G117" s="6">
        <f t="shared" si="12"/>
        <v>63.60078277886498</v>
      </c>
      <c r="H117" s="6">
        <f t="shared" si="16"/>
        <v>19.099999999999966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f>100.3+16.7</f>
        <v>117</v>
      </c>
      <c r="C118" s="51">
        <v>150.8</v>
      </c>
      <c r="D118" s="82">
        <f>16.7+16.7+16.7+16.7+16.7+16.7</f>
        <v>100.2</v>
      </c>
      <c r="E118" s="1"/>
      <c r="F118" s="1">
        <f t="shared" si="15"/>
        <v>85.64102564102565</v>
      </c>
      <c r="G118" s="1">
        <f t="shared" si="12"/>
        <v>66.44562334217507</v>
      </c>
      <c r="H118" s="1">
        <f t="shared" si="16"/>
        <v>16.799999999999997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0.554932462086117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1.024597872503466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1.9277041289037198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0.1809834969243952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0.002786504956495692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235.3-16.7</f>
        <v>218.60000000000002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218.60000000000002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</f>
        <v>93.3</v>
      </c>
      <c r="E127" s="19">
        <f>D127/D106*100</f>
        <v>0.12999045622052402</v>
      </c>
      <c r="F127" s="6">
        <f t="shared" si="15"/>
        <v>27.570921985815605</v>
      </c>
      <c r="G127" s="6">
        <f t="shared" si="12"/>
        <v>12.223241189571597</v>
      </c>
      <c r="H127" s="6">
        <f t="shared" si="16"/>
        <v>245.09999999999997</v>
      </c>
      <c r="I127" s="6">
        <f t="shared" si="14"/>
        <v>670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0.28255160258866313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0.04904248723432419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59.9+7.6+10.7+6.3+5.3+38.1+4+0.1+1.7+3.6+39.2</f>
        <v>176.5</v>
      </c>
      <c r="E131" s="19">
        <f>D131/D106*100</f>
        <v>0.2459090624107448</v>
      </c>
      <c r="F131" s="6">
        <f t="shared" si="15"/>
        <v>66.57864956620143</v>
      </c>
      <c r="G131" s="6">
        <f>D131/C131*100</f>
        <v>66.57864956620143</v>
      </c>
      <c r="H131" s="6">
        <f t="shared" si="16"/>
        <v>88.60000000000002</v>
      </c>
      <c r="I131" s="6">
        <f t="shared" si="14"/>
        <v>88.60000000000002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</f>
        <v>574.6</v>
      </c>
      <c r="E133" s="19">
        <f>D133/D106*100</f>
        <v>0.8005628740012124</v>
      </c>
      <c r="F133" s="6">
        <f t="shared" si="15"/>
        <v>98.76246132691648</v>
      </c>
      <c r="G133" s="6">
        <f t="shared" si="12"/>
        <v>58.29359845794867</v>
      </c>
      <c r="H133" s="6">
        <f t="shared" si="16"/>
        <v>7.199999999999932</v>
      </c>
      <c r="I133" s="6">
        <f t="shared" si="14"/>
        <v>411.0999999999999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86.25130525583018</v>
      </c>
      <c r="F134" s="1">
        <f aca="true" t="shared" si="17" ref="F134:F141">D134/B134*100</f>
        <v>98.82352941176474</v>
      </c>
      <c r="G134" s="1">
        <f t="shared" si="12"/>
        <v>58.39519264757867</v>
      </c>
      <c r="H134" s="1">
        <f t="shared" si="16"/>
        <v>5.899999999999864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3.741733379742429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0.27865049564956923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241.3+64.6+48.1+278.9</f>
        <v>632.9</v>
      </c>
      <c r="E137" s="19">
        <f>D137/D106*100</f>
        <v>0.8817894934830617</v>
      </c>
      <c r="F137" s="112">
        <f t="shared" si="17"/>
        <v>28.768181818181816</v>
      </c>
      <c r="G137" s="6">
        <f t="shared" si="12"/>
        <v>15.8225</v>
      </c>
      <c r="H137" s="6">
        <f t="shared" si="16"/>
        <v>1567.1</v>
      </c>
      <c r="I137" s="6">
        <f t="shared" si="14"/>
        <v>3367.1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626.1+43.8+40.3+236+112.9+11.4-0.1+68.6+570.3+22.4+44.4+39.9+585.7+199.1+14+103.1</f>
        <v>2717.9</v>
      </c>
      <c r="E138" s="19">
        <f>D138/D106*100</f>
        <v>3.7867209106298203</v>
      </c>
      <c r="F138" s="112">
        <f t="shared" si="17"/>
        <v>99.6480293308891</v>
      </c>
      <c r="G138" s="6">
        <f t="shared" si="12"/>
        <v>53.051863129745655</v>
      </c>
      <c r="H138" s="6">
        <f t="shared" si="16"/>
        <v>9.599999999999909</v>
      </c>
      <c r="I138" s="6">
        <f t="shared" si="14"/>
        <v>2405.2000000000003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5.834941378901979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0.7498484837929907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64.27421995276875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</f>
        <v>11750.199999999997</v>
      </c>
      <c r="E142" s="19">
        <f>D142/D106*100</f>
        <v>16.370995269907834</v>
      </c>
      <c r="F142" s="6">
        <f t="shared" si="15"/>
        <v>90.47593381124344</v>
      </c>
      <c r="G142" s="6">
        <f t="shared" si="12"/>
        <v>52.77810217666662</v>
      </c>
      <c r="H142" s="6">
        <f t="shared" si="16"/>
        <v>1236.9000000000033</v>
      </c>
      <c r="I142" s="6">
        <f t="shared" si="14"/>
        <v>10513.200000000004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75767.59999999999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495548.3</v>
      </c>
      <c r="E144" s="38">
        <v>100</v>
      </c>
      <c r="F144" s="3">
        <f>D144/B144*100</f>
        <v>89.37084727569022</v>
      </c>
      <c r="G144" s="3">
        <f aca="true" t="shared" si="18" ref="G144:G150">D144/C144*100</f>
        <v>55.2954609919898</v>
      </c>
      <c r="H144" s="3">
        <f aca="true" t="shared" si="19" ref="H144:H150">B144-D144</f>
        <v>58937.09999999992</v>
      </c>
      <c r="I144" s="3">
        <f aca="true" t="shared" si="20" ref="I144:I150">C144-D144</f>
        <v>400634.3000000001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311137.5</v>
      </c>
      <c r="C145" s="67">
        <f>C8+C20+C34+C52+C59+C90+C114+C118+C46+C134</f>
        <v>507335.6</v>
      </c>
      <c r="D145" s="67">
        <f>D8+D20+D34+D52+D59+D90+D114+D118+D46+D134</f>
        <v>299305.69999999995</v>
      </c>
      <c r="E145" s="6">
        <f>D145/D144*100</f>
        <v>60.39889552643001</v>
      </c>
      <c r="F145" s="6">
        <f aca="true" t="shared" si="21" ref="F145:F156">D145/B145*100</f>
        <v>96.19724398376923</v>
      </c>
      <c r="G145" s="6">
        <f t="shared" si="18"/>
        <v>58.99560369901107</v>
      </c>
      <c r="H145" s="6">
        <f t="shared" si="19"/>
        <v>11831.800000000047</v>
      </c>
      <c r="I145" s="18">
        <f t="shared" si="20"/>
        <v>208029.90000000002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64430.00000000001</v>
      </c>
      <c r="C146" s="68">
        <f>C11+C23+C36+C55+C61+C91+C49+C135+C108+C111+C95+C132</f>
        <v>99365.7</v>
      </c>
      <c r="D146" s="68">
        <f>D11+D23+D36+D55+D61+D91+D49+D135+D108+D111+D95+D132</f>
        <v>55607.50000000001</v>
      </c>
      <c r="E146" s="6">
        <f>D146/D144*100</f>
        <v>11.221408690131721</v>
      </c>
      <c r="F146" s="6">
        <f t="shared" si="21"/>
        <v>86.30684463759118</v>
      </c>
      <c r="G146" s="6">
        <f t="shared" si="18"/>
        <v>55.96246994687303</v>
      </c>
      <c r="H146" s="6">
        <f t="shared" si="19"/>
        <v>8822.5</v>
      </c>
      <c r="I146" s="18">
        <f t="shared" si="20"/>
        <v>43758.19999999999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12302.599999999999</v>
      </c>
      <c r="E147" s="6">
        <f>D147/D144*100</f>
        <v>2.4826237926757084</v>
      </c>
      <c r="F147" s="6">
        <f t="shared" si="21"/>
        <v>85.7688634192932</v>
      </c>
      <c r="G147" s="6">
        <f t="shared" si="18"/>
        <v>47.34190951525203</v>
      </c>
      <c r="H147" s="6">
        <f t="shared" si="19"/>
        <v>2041.300000000003</v>
      </c>
      <c r="I147" s="18">
        <f t="shared" si="20"/>
        <v>13684.100000000002</v>
      </c>
      <c r="K147" s="46"/>
      <c r="L147" s="47"/>
    </row>
    <row r="148" spans="1:12" ht="21" customHeight="1">
      <c r="A148" s="23" t="s">
        <v>15</v>
      </c>
      <c r="B148" s="67">
        <f>B12+B24+B103+B62+B38+B92</f>
        <v>8081.799999999999</v>
      </c>
      <c r="C148" s="67">
        <f>C12+C24+C103+C62+C38+C92</f>
        <v>14369.800000000001</v>
      </c>
      <c r="D148" s="67">
        <f>D12+D24+D103+D62+D38+D92</f>
        <v>4626.1</v>
      </c>
      <c r="E148" s="6">
        <f>D148/D144*100</f>
        <v>0.9335316052945799</v>
      </c>
      <c r="F148" s="6">
        <f t="shared" si="21"/>
        <v>57.24096117201615</v>
      </c>
      <c r="G148" s="6">
        <f t="shared" si="18"/>
        <v>32.193210761458054</v>
      </c>
      <c r="H148" s="6">
        <f t="shared" si="19"/>
        <v>3455.699999999999</v>
      </c>
      <c r="I148" s="18">
        <f t="shared" si="20"/>
        <v>9743.7</v>
      </c>
      <c r="K148" s="46"/>
      <c r="L148" s="102"/>
    </row>
    <row r="149" spans="1:12" ht="18.75">
      <c r="A149" s="23" t="s">
        <v>2</v>
      </c>
      <c r="B149" s="67">
        <f>B9+B21+B47+B53+B121</f>
        <v>6946.5</v>
      </c>
      <c r="C149" s="67">
        <f>C9+C21+C47+C53+C121</f>
        <v>12818.7</v>
      </c>
      <c r="D149" s="67">
        <f>D9+D21+D47+D53+D121</f>
        <v>4657.4</v>
      </c>
      <c r="E149" s="6">
        <f>D149/D144*100</f>
        <v>0.939847841269963</v>
      </c>
      <c r="F149" s="6">
        <f t="shared" si="21"/>
        <v>67.04671417260491</v>
      </c>
      <c r="G149" s="6">
        <f t="shared" si="18"/>
        <v>36.332857466045695</v>
      </c>
      <c r="H149" s="6">
        <f t="shared" si="19"/>
        <v>2289.1000000000004</v>
      </c>
      <c r="I149" s="18">
        <f t="shared" si="20"/>
        <v>8161.300000000001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149545.69999999992</v>
      </c>
      <c r="C150" s="67">
        <f>C144-C145-C146-C147-C148-C149</f>
        <v>236306.1000000001</v>
      </c>
      <c r="D150" s="67">
        <f>D144-D145-D146-D147-D148-D149</f>
        <v>119049.00000000003</v>
      </c>
      <c r="E150" s="6">
        <f>D150/D144*100</f>
        <v>24.02369254419802</v>
      </c>
      <c r="F150" s="6">
        <f t="shared" si="21"/>
        <v>79.60710338043828</v>
      </c>
      <c r="G150" s="43">
        <f t="shared" si="18"/>
        <v>50.379148062618775</v>
      </c>
      <c r="H150" s="6">
        <f t="shared" si="19"/>
        <v>30496.699999999895</v>
      </c>
      <c r="I150" s="6">
        <f t="shared" si="20"/>
        <v>117257.10000000006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288.1+1522.4+951.8+530.2+8.8+0.5+0.1+495.9+10.6+101+174.6+2.1+509.4+15+8.4+488.4+154.3+94.8+166.1+65.8+286.9</f>
        <v>5875.2</v>
      </c>
      <c r="E152" s="15"/>
      <c r="F152" s="6">
        <f t="shared" si="21"/>
        <v>45.299428668357784</v>
      </c>
      <c r="G152" s="6">
        <f aca="true" t="shared" si="22" ref="G152:G161">D152/C152*100</f>
        <v>32.36258076598932</v>
      </c>
      <c r="H152" s="6">
        <f>B152-D152</f>
        <v>7094.500000000001</v>
      </c>
      <c r="I152" s="6">
        <f aca="true" t="shared" si="23" ref="I152:I161">C152-D152</f>
        <v>12279.099999999999</v>
      </c>
      <c r="K152" s="46"/>
      <c r="L152" s="46"/>
    </row>
    <row r="153" spans="1:12" ht="18.75">
      <c r="A153" s="23" t="s">
        <v>22</v>
      </c>
      <c r="B153" s="88">
        <f>10210.3+100+280</f>
        <v>10590.3</v>
      </c>
      <c r="C153" s="67">
        <f>16860.5</f>
        <v>16860.5</v>
      </c>
      <c r="D153" s="67">
        <f>132.1+649.5+498.6+2.9+146.5+119.3+11.1+935</f>
        <v>2495</v>
      </c>
      <c r="E153" s="6"/>
      <c r="F153" s="6">
        <f t="shared" si="21"/>
        <v>23.559294826397743</v>
      </c>
      <c r="G153" s="6">
        <f t="shared" si="22"/>
        <v>14.797900418137067</v>
      </c>
      <c r="H153" s="6">
        <f aca="true" t="shared" si="24" ref="H153:H160">B153-D153</f>
        <v>8095.299999999999</v>
      </c>
      <c r="I153" s="6">
        <f t="shared" si="23"/>
        <v>14365.5</v>
      </c>
      <c r="K153" s="46"/>
      <c r="L153" s="46"/>
    </row>
    <row r="154" spans="1:12" ht="18.75">
      <c r="A154" s="23" t="s">
        <v>61</v>
      </c>
      <c r="B154" s="88">
        <f>103951-100-280</f>
        <v>103571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</f>
        <v>22228.100000000006</v>
      </c>
      <c r="E154" s="6"/>
      <c r="F154" s="6">
        <f t="shared" si="21"/>
        <v>21.461702600148698</v>
      </c>
      <c r="G154" s="6">
        <f t="shared" si="22"/>
        <v>11.092630131216623</v>
      </c>
      <c r="H154" s="6">
        <f t="shared" si="24"/>
        <v>81342.9</v>
      </c>
      <c r="I154" s="6">
        <f t="shared" si="23"/>
        <v>178158.1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5.2+5.1+225.1+114.9+40.2+5.2+4.6+89.9+13.6</f>
        <v>503.80000000000007</v>
      </c>
      <c r="E156" s="19"/>
      <c r="F156" s="6">
        <f t="shared" si="21"/>
        <v>4.6937159360879495</v>
      </c>
      <c r="G156" s="6">
        <f t="shared" si="22"/>
        <v>3.683448608653692</v>
      </c>
      <c r="H156" s="6">
        <f t="shared" si="24"/>
        <v>10229.7</v>
      </c>
      <c r="I156" s="6">
        <f t="shared" si="23"/>
        <v>13173.6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15.4+25.9+416.9+18.7+17.6</f>
        <v>494.5</v>
      </c>
      <c r="E158" s="19"/>
      <c r="F158" s="6">
        <f>D158/B158*100</f>
        <v>59.823372852649406</v>
      </c>
      <c r="G158" s="6">
        <f t="shared" si="22"/>
        <v>36.079089449875966</v>
      </c>
      <c r="H158" s="6">
        <f t="shared" si="24"/>
        <v>332.1</v>
      </c>
      <c r="I158" s="6">
        <f t="shared" si="23"/>
        <v>876.0999999999999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98.8+11.3+146.1+110.9-0.1+10.1+85.3+20.5+418+104.6+257.6+46.9+315.7+1.5+1.4+47.1+128.3+440+24.2+62.6</f>
        <v>2330.7999999999997</v>
      </c>
      <c r="E160" s="24"/>
      <c r="F160" s="6">
        <f>D160/B160*100</f>
        <v>62.67613208561901</v>
      </c>
      <c r="G160" s="6">
        <f t="shared" si="22"/>
        <v>62.67613208561901</v>
      </c>
      <c r="H160" s="6">
        <f t="shared" si="24"/>
        <v>1388.0000000000005</v>
      </c>
      <c r="I160" s="6">
        <f t="shared" si="23"/>
        <v>1388.0000000000005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529785.1</v>
      </c>
      <c r="E161" s="25"/>
      <c r="F161" s="3">
        <f>D161/B161*100</f>
        <v>75.95351365130048</v>
      </c>
      <c r="G161" s="3">
        <f t="shared" si="22"/>
        <v>46.02155168744354</v>
      </c>
      <c r="H161" s="3">
        <f>B161-D161</f>
        <v>167727.19999999995</v>
      </c>
      <c r="I161" s="3">
        <f t="shared" si="23"/>
        <v>621382.3000000002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495548.3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495548.3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2015-07-21T06:12:08Z</cp:lastPrinted>
  <dcterms:created xsi:type="dcterms:W3CDTF">2000-06-20T04:48:00Z</dcterms:created>
  <dcterms:modified xsi:type="dcterms:W3CDTF">2015-07-27T05:08:28Z</dcterms:modified>
  <cp:category/>
  <cp:version/>
  <cp:contentType/>
  <cp:contentStatus/>
</cp:coreProperties>
</file>